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73632d8050e6926/Documents/Комплаенс/"/>
    </mc:Choice>
  </mc:AlternateContent>
  <xr:revisionPtr revIDLastSave="6" documentId="8_{5FC86282-57A3-464D-AFA6-ABEBEEF9D171}" xr6:coauthVersionLast="47" xr6:coauthVersionMax="47" xr10:uidLastSave="{8221C3C4-859D-48F0-B820-CE1FDAA93BDB}"/>
  <bookViews>
    <workbookView xWindow="-110" yWindow="-110" windowWidth="19420" windowHeight="10300" xr2:uid="{00000000-000D-0000-FFFF-FFFF00000000}"/>
  </bookViews>
  <sheets>
    <sheet name="Form" sheetId="1" r:id="rId1"/>
    <sheet name="Tech" sheetId="2" r:id="rId2"/>
    <sheet name="Scores" sheetId="3" r:id="rId3"/>
  </sheets>
  <definedNames>
    <definedName name="_xlnm._FilterDatabase" localSheetId="2" hidden="1">Scores!$A$1:$E$39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3" l="1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C13" i="1"/>
  <c r="C19" i="1"/>
  <c r="C26" i="1"/>
  <c r="C17" i="1" l="1"/>
  <c r="C16" i="1"/>
  <c r="C15" i="1"/>
  <c r="C14" i="1"/>
  <c r="E13" i="1"/>
  <c r="E12" i="1" l="1"/>
  <c r="E16" i="1"/>
  <c r="E19" i="1"/>
  <c r="E26" i="1" l="1"/>
  <c r="E17" i="1"/>
  <c r="E14" i="1"/>
  <c r="E15" i="1"/>
  <c r="C20" i="1"/>
  <c r="E20" i="1" s="1"/>
  <c r="C27" i="1"/>
  <c r="E27" i="1" s="1"/>
  <c r="C28" i="1" l="1"/>
  <c r="E28" i="1" s="1"/>
  <c r="C21" i="1"/>
  <c r="E21" i="1" l="1"/>
  <c r="C22" i="1"/>
  <c r="C23" i="1" s="1"/>
  <c r="C29" i="1"/>
  <c r="E29" i="1" s="1"/>
  <c r="C24" i="1" l="1"/>
  <c r="E24" i="1" s="1"/>
  <c r="E23" i="1"/>
  <c r="E22" i="1"/>
  <c r="C30" i="1"/>
  <c r="E30" i="1" s="1"/>
  <c r="C31" i="1" l="1"/>
  <c r="E31" i="1" s="1"/>
  <c r="C32" i="1" l="1"/>
  <c r="E32" i="1" s="1"/>
  <c r="C3" i="1" l="1"/>
  <c r="C4" i="1" l="1"/>
  <c r="C5" i="1" s="1"/>
</calcChain>
</file>

<file path=xl/sharedStrings.xml><?xml version="1.0" encoding="utf-8"?>
<sst xmlns="http://schemas.openxmlformats.org/spreadsheetml/2006/main" count="161" uniqueCount="72">
  <si>
    <t>Итоговая оценка рисков</t>
  </si>
  <si>
    <t>Значение</t>
  </si>
  <si>
    <t>Сумма баллов</t>
  </si>
  <si>
    <t>Уровень риска</t>
  </si>
  <si>
    <t>Итоговое число баллов</t>
  </si>
  <si>
    <t>500 и более баллов</t>
  </si>
  <si>
    <t>Высокий риск</t>
  </si>
  <si>
    <t>Итоговый уровень риска</t>
  </si>
  <si>
    <t>300-499 баллов</t>
  </si>
  <si>
    <t>Средний риск</t>
  </si>
  <si>
    <t>Сообщение</t>
  </si>
  <si>
    <t>0-299 баллов</t>
  </si>
  <si>
    <t>Низкий риск</t>
  </si>
  <si>
    <t>Максимальный риск возникновения конфликта интересов,т.е. недобросовестного воздействия на получателя с целью получения неправомерного делового преимущества</t>
  </si>
  <si>
    <t>Средний риск возникновения конфликта интересов, рекомендовано ввести дополнительные контроли при принятии решения о спонсорстве</t>
  </si>
  <si>
    <t>Низкий риск возникновения конфликта интересов</t>
  </si>
  <si>
    <t>#</t>
  </si>
  <si>
    <t>Описание потенциального риска</t>
  </si>
  <si>
    <t>Индикатор - подсказка</t>
  </si>
  <si>
    <t>Заполняемое поле (из выпадающего списка)</t>
  </si>
  <si>
    <t>Баллы</t>
  </si>
  <si>
    <t>Общие вопросы</t>
  </si>
  <si>
    <t>Организация, с которой будет заключаться договор на спонсорство является Организацией Здравоохранения или не Организацией Здравооханения в соответствии с определением Кодекса IMEDA</t>
  </si>
  <si>
    <t>Поле, обязательное для заполнения</t>
  </si>
  <si>
    <t>Не Организация Здравоохранения</t>
  </si>
  <si>
    <t>1. Начните оценку потенциального конфликта интересов, выбрав ответ из выпадающего списка в голубом поле колонки D</t>
  </si>
  <si>
    <t>ОЗ покупает продукцию компании (объявленные и текущие тендеры/планирующиеся тендеры/ проекты, находящиеся в разработке)</t>
  </si>
  <si>
    <t xml:space="preserve">2. В колонке С в строках, необходимых для оценки потенциального риска, появится сообщение "Заполните поле" </t>
  </si>
  <si>
    <t>Если это не ОЗ, под какой тип попадает организация, с которой будет заключаться договор на спонсорство</t>
  </si>
  <si>
    <t>Конференц-организатор</t>
  </si>
  <si>
    <t>3. Выберите из выпадающего списка ответ в колонке D</t>
  </si>
  <si>
    <t>Контролируется ли конференц-организатор, с которым будет заключаться договор, Заказчиком или ОЗ - конечным пользователем</t>
  </si>
  <si>
    <t>Нет</t>
  </si>
  <si>
    <t>Контролируется ли организация, с которой будет заключаться договор, Специалистом (-ами) Здравоохранения или Публичным (-ными) должностным (-ыми) лицом (-ами)/ государственным (-ыми) служащим (-ими)</t>
  </si>
  <si>
    <t>Да</t>
  </si>
  <si>
    <t>Выберите тип деятельности организации, с которой будет заключаться договор на спонсорство</t>
  </si>
  <si>
    <t xml:space="preserve">Коммерческая организация </t>
  </si>
  <si>
    <t>Коммерческая организация (ппроверка рекомендована для каждого СЗ, владеющего более чем 10% долей в организации)</t>
  </si>
  <si>
    <t>Является ли Специалист Здравоохранения - владелец коммерческой организации,-Главным внештатным специалистом любого уровня</t>
  </si>
  <si>
    <t>Принимает ли Специалист Здравоохранения - владелец коммерческой организации,- решения о закупках ОЗ или является участником коллегиального органа ОЗ, принимающего решения о закупках</t>
  </si>
  <si>
    <t>Покупает ли ОЗ, где работает Специалист Здравоохранения- владелец коммерческой организации,- продукцию компании (обьявленные тендеры/планирующиеся тендеры/ проекты, находящиеся в разработке)</t>
  </si>
  <si>
    <t>Сотрудничает ли компания со Специалистом Здравоохранения - владельцем коммерческой организации,-  по предмету оказания услуг научного и образовательного характера</t>
  </si>
  <si>
    <t>Некоммерческая организация (рекомендована проверка всех СЗ - членов Совета Директоров некоммерческой организации)</t>
  </si>
  <si>
    <t>Является ли Специалист Здравоохранения - член Совета Директоров,-Главным внештатным специалистом любого уровня</t>
  </si>
  <si>
    <t>Является ли Специалист Здравоохранения - член Совета Директоров, участником/консультатом каких-либо государственных консультационных советов (органов) по разработке стандартов здравоохранения</t>
  </si>
  <si>
    <t>Принимает ли Специалист Здравоохранения - член Совета Директоров, решения о закупках ОЗ или является ли участником коллегиального органа ОЗ, принимающего решения о закупках в ОЗ, где он(а) работает</t>
  </si>
  <si>
    <t>Покупает ли ОЗ, где работают Специалист Здравоохранения - член Совета Директоров,- продукцию компании (обьявленные тендеры/планирующиеся тендеры/ проекты, находящиеся в разработке)</t>
  </si>
  <si>
    <t>Сотрудничает ли компания со Специалистом Здравоохранения - членом Совета Директоров,-  по предмету оказания услуг научного и образовательного характера</t>
  </si>
  <si>
    <t>Technical Organizer/Scientific organizer being a Technical Organizer too</t>
  </si>
  <si>
    <t>Y/N Answer</t>
  </si>
  <si>
    <t>Non-HCO classification</t>
  </si>
  <si>
    <t>Technical Organizer/Scientific organizer: please select the organization type</t>
  </si>
  <si>
    <t>Scores</t>
  </si>
  <si>
    <t>Risk Level</t>
  </si>
  <si>
    <t>Description</t>
  </si>
  <si>
    <t>Организация Здравоохранения</t>
  </si>
  <si>
    <t>Заказчик</t>
  </si>
  <si>
    <t>Некоммерческая организация</t>
  </si>
  <si>
    <t>300-499 бвллов</t>
  </si>
  <si>
    <t>Answer</t>
  </si>
  <si>
    <t>Tech</t>
  </si>
  <si>
    <t>Score</t>
  </si>
  <si>
    <t>Риск минимален</t>
  </si>
  <si>
    <t xml:space="preserve">Некоммерческая организация </t>
  </si>
  <si>
    <t>Планирует ли или может планировать ОЗ, где работает Специалист Здравоохранения - владелец коммерческой организации - закупать продукцию компании? (Объявленных или планируемых тендеров нет, но есть отделение, которое может закупить продукты компании)</t>
  </si>
  <si>
    <r>
      <t xml:space="preserve">Чтобы обнулить результаты, </t>
    </r>
    <r>
      <rPr>
        <b/>
        <sz val="11"/>
        <color theme="1"/>
        <rFont val="Calibri"/>
        <family val="2"/>
        <scheme val="minor"/>
      </rPr>
      <t>удалите кнопкой Delete все ответы в колонке D</t>
    </r>
  </si>
  <si>
    <t>Специализируется ли Специалист Здравохранения - член Совета Директоров,- в медицинской области, совпадающей c темой спонсированного мероприятия</t>
  </si>
  <si>
    <t>Специализируется ли Специалист Здравохранения - владелец коммерческой организации,- в медицинской области, совпадающей c темой спонсированного мероприятия</t>
  </si>
  <si>
    <r>
      <rPr>
        <b/>
        <sz val="14"/>
        <color rgb="FFFF0000"/>
        <rFont val="Calibri"/>
        <family val="2"/>
        <scheme val="minor"/>
      </rPr>
      <t>!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В случае, если при заполнении полей не происходит появление и/или подсчет баллов - отратитесь к IT специалисту Вашей компании. </t>
    </r>
  </si>
  <si>
    <r>
      <t>Проблема может возникать из-за настройки Excel, ограничивающей количество знаков в технических полях.</t>
    </r>
    <r>
      <rPr>
        <b/>
        <sz val="14"/>
        <color rgb="FFFF0000"/>
        <rFont val="Calibri"/>
        <family val="2"/>
        <scheme val="minor"/>
      </rPr>
      <t>!</t>
    </r>
  </si>
  <si>
    <t>Оценка риска потенциального конфликта интересов</t>
  </si>
  <si>
    <t>выберите тип деятельности организации, с которой будет заключаться договор на спонсорство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</si>
</sst>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G32"/>
  <sheetViews>
    <sheetView showGridLines="0" tabSelected="1" topLeftCell="A9" zoomScale="90" zoomScaleNormal="90" workbookViewId="0">
      <selection activeCell="D12" sqref="D12"/>
    </sheetView>
  </sheetViews>
  <sheetFormatPr defaultColWidth="9" defaultRowHeight="14.5" x14ac:dyDescent="0.35"/>
  <cols>
    <col min="1" max="1" width="4.54296875" style="5" customWidth="1"/>
    <col min="2" max="2" width="66" style="5" customWidth="1"/>
    <col min="3" max="3" width="28.81640625" style="5" customWidth="1"/>
    <col min="4" max="4" width="27.453125" style="5" customWidth="1"/>
    <col min="5" max="5" width="11.81640625" style="5" customWidth="1"/>
    <col min="6" max="6" width="19.54296875" style="5" customWidth="1"/>
    <col min="7" max="7" width="22" style="5" customWidth="1"/>
    <col min="8" max="16384" width="9" style="5"/>
  </cols>
  <sheetData>
    <row r="2" spans="1:7" ht="18.649999999999999" customHeight="1" x14ac:dyDescent="0.35">
      <c r="B2" s="9" t="s">
        <v>0</v>
      </c>
      <c r="C2" s="22" t="s">
        <v>1</v>
      </c>
      <c r="D2" s="22"/>
      <c r="F2" s="10" t="s">
        <v>2</v>
      </c>
      <c r="G2" s="10" t="s">
        <v>3</v>
      </c>
    </row>
    <row r="3" spans="1:7" ht="18.649999999999999" customHeight="1" x14ac:dyDescent="0.35">
      <c r="B3" s="8" t="s">
        <v>4</v>
      </c>
      <c r="C3" s="24">
        <f ca="1">IFERROR(IF(_xlfn.XMATCH("Ok to go",E12:E32)&gt;0,"Ok to go",""),SUM(E12:E32))</f>
        <v>0</v>
      </c>
      <c r="D3" s="24"/>
      <c r="F3" s="11" t="s">
        <v>5</v>
      </c>
      <c r="G3" s="11" t="s">
        <v>6</v>
      </c>
    </row>
    <row r="4" spans="1:7" ht="18.649999999999999" customHeight="1" x14ac:dyDescent="0.35">
      <c r="B4" s="8" t="s">
        <v>7</v>
      </c>
      <c r="C4" s="23" t="str">
        <f ca="1">IF(OR(C3="Ok to go",AND(C3&gt;=0,C3&lt;=299)),"Низкий риск",IF(C3&gt;=500,"Высокий риск","Средний риск"))</f>
        <v>Низкий риск</v>
      </c>
      <c r="D4" s="23"/>
      <c r="F4" s="11" t="s">
        <v>8</v>
      </c>
      <c r="G4" s="11" t="s">
        <v>9</v>
      </c>
    </row>
    <row r="5" spans="1:7" ht="18.649999999999999" customHeight="1" x14ac:dyDescent="0.35">
      <c r="B5" s="23" t="s">
        <v>10</v>
      </c>
      <c r="C5" s="23" t="str">
        <f ca="1">VLOOKUP(C4,Tech!J:K,2,0)</f>
        <v>Низкий риск возникновения конфликта интересов</v>
      </c>
      <c r="D5" s="23"/>
      <c r="F5" s="11" t="s">
        <v>11</v>
      </c>
      <c r="G5" s="11" t="s">
        <v>12</v>
      </c>
    </row>
    <row r="6" spans="1:7" ht="18.649999999999999" customHeight="1" x14ac:dyDescent="0.35">
      <c r="B6" s="23"/>
      <c r="C6" s="23"/>
      <c r="D6" s="23"/>
      <c r="F6" s="4" t="s">
        <v>6</v>
      </c>
      <c r="G6" s="4" t="s">
        <v>13</v>
      </c>
    </row>
    <row r="7" spans="1:7" ht="18.649999999999999" customHeight="1" x14ac:dyDescent="0.35">
      <c r="B7" s="23"/>
      <c r="C7" s="23"/>
      <c r="D7" s="23"/>
      <c r="F7" s="4" t="s">
        <v>9</v>
      </c>
      <c r="G7" s="4" t="s">
        <v>14</v>
      </c>
    </row>
    <row r="8" spans="1:7" x14ac:dyDescent="0.35">
      <c r="B8" s="14"/>
      <c r="C8" s="14"/>
      <c r="D8" s="14"/>
      <c r="F8" s="4" t="s">
        <v>12</v>
      </c>
      <c r="G8" s="4" t="s">
        <v>15</v>
      </c>
    </row>
    <row r="10" spans="1:7" ht="29" x14ac:dyDescent="0.35">
      <c r="A10" s="12" t="s">
        <v>16</v>
      </c>
      <c r="B10" s="12" t="s">
        <v>17</v>
      </c>
      <c r="C10" s="12" t="s">
        <v>18</v>
      </c>
      <c r="D10" s="12" t="s">
        <v>19</v>
      </c>
      <c r="E10" s="12" t="s">
        <v>20</v>
      </c>
    </row>
    <row r="11" spans="1:7" x14ac:dyDescent="0.35">
      <c r="A11" s="21" t="s">
        <v>21</v>
      </c>
      <c r="B11" s="21"/>
      <c r="C11" s="21"/>
      <c r="D11" s="21"/>
      <c r="E11" s="21"/>
    </row>
    <row r="12" spans="1:7" ht="43.5" x14ac:dyDescent="0.35">
      <c r="A12" s="13">
        <v>1.1000000000000001</v>
      </c>
      <c r="B12" s="6" t="s">
        <v>22</v>
      </c>
      <c r="C12" s="13" t="s">
        <v>23</v>
      </c>
      <c r="D12" s="15"/>
      <c r="E12" s="6">
        <f>IFERROR(INDEX(Scores!E:E,MATCH(Form!A12&amp;Form!B12&amp;Form!D12,Scores!D:D,0)),0)</f>
        <v>0</v>
      </c>
      <c r="F12" s="27" t="s">
        <v>68</v>
      </c>
      <c r="G12" s="28"/>
    </row>
    <row r="13" spans="1:7" ht="43.25" customHeight="1" x14ac:dyDescent="0.35">
      <c r="A13" s="13">
        <v>2.1</v>
      </c>
      <c r="B13" s="6" t="s">
        <v>26</v>
      </c>
      <c r="C13" s="13" t="str">
        <f>IF(D12="Организация Здравоохранения","Заполните Поле","")</f>
        <v/>
      </c>
      <c r="D13" s="16"/>
      <c r="E13" s="6">
        <f>IFERROR(IF(C13="Заполните поле",INDEX(Scores!E:E,MATCH(Form!A13&amp;Form!B13&amp;Form!D13,Scores!D:D,0)),0),0)</f>
        <v>0</v>
      </c>
      <c r="F13" s="27" t="s">
        <v>69</v>
      </c>
      <c r="G13" s="28"/>
    </row>
    <row r="14" spans="1:7" ht="29" customHeight="1" x14ac:dyDescent="0.35">
      <c r="A14" s="13">
        <v>2.2000000000000002</v>
      </c>
      <c r="B14" s="6" t="s">
        <v>28</v>
      </c>
      <c r="C14" s="13" t="str">
        <f>IF(D12="Не Организация Здравоохранения","Заполните поле","")</f>
        <v/>
      </c>
      <c r="D14" s="16"/>
      <c r="E14" s="6">
        <f>IFERROR(IF(C14="Заполните поле",INDEX(Scores!E:E,MATCH(Form!A14&amp;Form!B14&amp;Form!D14,Scores!D:D,0)),0),0)</f>
        <v>0</v>
      </c>
      <c r="F14" s="29" t="s">
        <v>70</v>
      </c>
      <c r="G14" s="28"/>
    </row>
    <row r="15" spans="1:7" ht="29" x14ac:dyDescent="0.35">
      <c r="A15" s="13">
        <v>2.2999999999999998</v>
      </c>
      <c r="B15" s="6" t="s">
        <v>31</v>
      </c>
      <c r="C15" s="13" t="str">
        <f>IF(D14="Конференц-организатор","Заполните поле","")</f>
        <v/>
      </c>
      <c r="D15" s="16"/>
      <c r="E15" s="6">
        <f>IFERROR(IF(C15="Заполните поле",INDEX(Scores!E:E,MATCH(Form!A15&amp;Form!B15&amp;Form!D15,Scores!D:D,0)),0),0)</f>
        <v>0</v>
      </c>
      <c r="F15" s="25" t="s">
        <v>25</v>
      </c>
      <c r="G15" s="26"/>
    </row>
    <row r="16" spans="1:7" ht="58" x14ac:dyDescent="0.35">
      <c r="A16" s="13">
        <v>3.1</v>
      </c>
      <c r="B16" s="6" t="s">
        <v>33</v>
      </c>
      <c r="C16" s="13" t="str">
        <f>IF(OR(D13="Нет",D15="Нет"),"Заполните поле","")</f>
        <v/>
      </c>
      <c r="D16" s="16"/>
      <c r="E16" s="6">
        <f>IFERROR(IF(C16="Заполните поле",INDEX(Scores!E:E,MATCH(Form!A16&amp;Form!B16&amp;Form!D16,Scores!D:D,0)),0),0)</f>
        <v>0</v>
      </c>
      <c r="F16" s="25" t="s">
        <v>27</v>
      </c>
      <c r="G16" s="26"/>
    </row>
    <row r="17" spans="1:7" ht="29" x14ac:dyDescent="0.35">
      <c r="A17" s="13">
        <v>4.0999999999999996</v>
      </c>
      <c r="B17" s="6" t="s">
        <v>35</v>
      </c>
      <c r="C17" s="13" t="str">
        <f>IF(D16="Да","Заполните поле","")</f>
        <v/>
      </c>
      <c r="D17" s="16"/>
      <c r="E17" s="6">
        <f>IFERROR(IF(C17="Заполните поле",INDEX(Scores!E:E,MATCH(Form!A17&amp;Form!B17&amp;Form!D17,Scores!D:D,0)),0),0)</f>
        <v>0</v>
      </c>
      <c r="F17" s="25" t="s">
        <v>30</v>
      </c>
      <c r="G17" s="26"/>
    </row>
    <row r="18" spans="1:7" ht="38.5" customHeight="1" x14ac:dyDescent="0.35">
      <c r="A18" s="21" t="s">
        <v>37</v>
      </c>
      <c r="B18" s="21"/>
      <c r="C18" s="21"/>
      <c r="D18" s="21"/>
      <c r="E18" s="21"/>
      <c r="F18" s="27" t="s">
        <v>65</v>
      </c>
      <c r="G18" s="28"/>
    </row>
    <row r="19" spans="1:7" ht="43.5" x14ac:dyDescent="0.35">
      <c r="A19" s="13">
        <v>5.0999999999999996</v>
      </c>
      <c r="B19" s="6" t="s">
        <v>67</v>
      </c>
      <c r="C19" s="13" t="str">
        <f>IF(D17="Коммерческая организация ","Заполните поле","")</f>
        <v/>
      </c>
      <c r="D19" s="16"/>
      <c r="E19" s="6">
        <f>IFERROR(IF(C19="Заполните поле",INDEX(Scores!E:E,MATCH(Form!A19&amp;Form!B19&amp;Form!D19,Scores!D:D,0)),0),0)</f>
        <v>0</v>
      </c>
    </row>
    <row r="20" spans="1:7" ht="29" x14ac:dyDescent="0.35">
      <c r="A20" s="13">
        <v>5.2</v>
      </c>
      <c r="B20" s="6" t="s">
        <v>38</v>
      </c>
      <c r="C20" s="13" t="str">
        <f>C19</f>
        <v/>
      </c>
      <c r="D20" s="16"/>
      <c r="E20" s="6">
        <f>IFERROR(IF(C20="Заполните поле",INDEX(Scores!E:E,MATCH(Form!A20&amp;Form!B20&amp;Form!D20,Scores!D:D,0)),0),0)</f>
        <v>0</v>
      </c>
    </row>
    <row r="21" spans="1:7" ht="43.5" x14ac:dyDescent="0.35">
      <c r="A21" s="13">
        <v>5.3</v>
      </c>
      <c r="B21" s="6" t="s">
        <v>39</v>
      </c>
      <c r="C21" s="13" t="str">
        <f>C20</f>
        <v/>
      </c>
      <c r="D21" s="16"/>
      <c r="E21" s="6">
        <f>IFERROR(IF(C21="Заполните поле",INDEX(Scores!E:E,MATCH(Form!A21&amp;Form!B21&amp;Form!D21,Scores!D:D,0)),0),0)</f>
        <v>0</v>
      </c>
    </row>
    <row r="22" spans="1:7" ht="43.5" x14ac:dyDescent="0.35">
      <c r="A22" s="13">
        <v>5.4</v>
      </c>
      <c r="B22" s="6" t="s">
        <v>40</v>
      </c>
      <c r="C22" s="13" t="str">
        <f t="shared" ref="C22:C23" si="0">C21</f>
        <v/>
      </c>
      <c r="D22" s="16"/>
      <c r="E22" s="6">
        <f>IFERROR(IF(C22="Заполните поле",INDEX(Scores!E:E,MATCH(Form!A22&amp;Form!B22&amp;Form!D22,Scores!D:D,0)),0),0)</f>
        <v>0</v>
      </c>
    </row>
    <row r="23" spans="1:7" ht="58" x14ac:dyDescent="0.35">
      <c r="A23" s="13">
        <v>5.5</v>
      </c>
      <c r="B23" s="6" t="s">
        <v>64</v>
      </c>
      <c r="C23" s="13" t="str">
        <f t="shared" si="0"/>
        <v/>
      </c>
      <c r="D23" s="16"/>
      <c r="E23" s="6">
        <f>IFERROR(IF(C23="Заполните поле",INDEX(Scores!E:E,MATCH(Form!A23&amp;Form!B23&amp;Form!D23,Scores!D:D,0)),0),0)</f>
        <v>0</v>
      </c>
    </row>
    <row r="24" spans="1:7" ht="43.5" x14ac:dyDescent="0.35">
      <c r="A24" s="13">
        <v>5.6</v>
      </c>
      <c r="B24" s="6" t="s">
        <v>41</v>
      </c>
      <c r="C24" s="13" t="str">
        <f>C23</f>
        <v/>
      </c>
      <c r="D24" s="16"/>
      <c r="E24" s="6">
        <f>IFERROR(IF(C24="Заполните поле",INDEX(Scores!E:E,MATCH(Form!A24&amp;Form!B24&amp;Form!D24,Scores!D:D,0)),0),0)</f>
        <v>0</v>
      </c>
    </row>
    <row r="25" spans="1:7" ht="41" customHeight="1" x14ac:dyDescent="0.35">
      <c r="A25" s="21" t="s">
        <v>42</v>
      </c>
      <c r="B25" s="21"/>
      <c r="C25" s="21"/>
      <c r="D25" s="21"/>
      <c r="E25" s="21"/>
    </row>
    <row r="26" spans="1:7" ht="43.5" x14ac:dyDescent="0.35">
      <c r="A26" s="13">
        <v>6.1</v>
      </c>
      <c r="B26" s="6" t="s">
        <v>66</v>
      </c>
      <c r="C26" s="13" t="str">
        <f>IF(D17="Некоммерческая организация","Заполните поле","")</f>
        <v/>
      </c>
      <c r="D26" s="16"/>
      <c r="E26" s="6">
        <f>IFERROR(IF(C26="Заполните поле",INDEX(Scores!E:E,MATCH(Form!A26&amp;Form!B26&amp;Form!D26,Scores!D:D,0)),0),0)</f>
        <v>0</v>
      </c>
    </row>
    <row r="27" spans="1:7" ht="29" x14ac:dyDescent="0.35">
      <c r="A27" s="13">
        <v>6.2</v>
      </c>
      <c r="B27" s="6" t="s">
        <v>43</v>
      </c>
      <c r="C27" s="13" t="str">
        <f>C26</f>
        <v/>
      </c>
      <c r="D27" s="16"/>
      <c r="E27" s="6">
        <f>IFERROR(IF(C27="Заполните поле",INDEX(Scores!E:E,MATCH(Form!A27&amp;Form!B27&amp;Form!D27,Scores!D:D,0)),0),0)</f>
        <v>0</v>
      </c>
    </row>
    <row r="28" spans="1:7" ht="58" x14ac:dyDescent="0.35">
      <c r="A28" s="13">
        <v>6.3</v>
      </c>
      <c r="B28" s="6" t="s">
        <v>44</v>
      </c>
      <c r="C28" s="13" t="str">
        <f t="shared" ref="C28:C32" si="1">C27</f>
        <v/>
      </c>
      <c r="D28" s="16"/>
      <c r="E28" s="6">
        <f>IFERROR(IF(C28="Заполните поле",INDEX(Scores!E:E,MATCH(Form!A28&amp;Form!B28&amp;Form!D28,Scores!D:D,0)),0),0)</f>
        <v>0</v>
      </c>
    </row>
    <row r="29" spans="1:7" ht="43.5" x14ac:dyDescent="0.35">
      <c r="A29" s="13">
        <v>6.4</v>
      </c>
      <c r="B29" s="6" t="s">
        <v>45</v>
      </c>
      <c r="C29" s="13" t="str">
        <f t="shared" si="1"/>
        <v/>
      </c>
      <c r="D29" s="16"/>
      <c r="E29" s="6">
        <f>IFERROR(IF(C29="Заполните поле",INDEX(Scores!E:E,MATCH(Form!A29&amp;Form!B29&amp;Form!D29,Scores!D:D,0)),0),0)</f>
        <v>0</v>
      </c>
    </row>
    <row r="30" spans="1:7" ht="43.5" x14ac:dyDescent="0.35">
      <c r="A30" s="13">
        <v>6.5</v>
      </c>
      <c r="B30" s="6" t="s">
        <v>46</v>
      </c>
      <c r="C30" s="13" t="str">
        <f t="shared" si="1"/>
        <v/>
      </c>
      <c r="D30" s="16"/>
      <c r="E30" s="6">
        <f>IFERROR(IF(C30="Заполните поле",INDEX(Scores!E:E,MATCH(Form!A30&amp;Form!B30&amp;Form!D30,Scores!D:D,0)),0),0)</f>
        <v>0</v>
      </c>
    </row>
    <row r="31" spans="1:7" ht="58" x14ac:dyDescent="0.35">
      <c r="A31" s="13">
        <v>6.6</v>
      </c>
      <c r="B31" s="6" t="s">
        <v>64</v>
      </c>
      <c r="C31" s="13" t="str">
        <f t="shared" si="1"/>
        <v/>
      </c>
      <c r="D31" s="16"/>
      <c r="E31" s="6">
        <f>IFERROR(IF(C31="Заполните поле",INDEX(Scores!E:E,MATCH(Form!A31&amp;Form!B31&amp;Form!D31,Scores!D:D,0)),0),0)</f>
        <v>0</v>
      </c>
    </row>
    <row r="32" spans="1:7" ht="43.5" x14ac:dyDescent="0.35">
      <c r="A32" s="13">
        <v>6.7</v>
      </c>
      <c r="B32" s="6" t="s">
        <v>47</v>
      </c>
      <c r="C32" s="13" t="str">
        <f t="shared" si="1"/>
        <v/>
      </c>
      <c r="D32" s="16"/>
      <c r="E32" s="6">
        <f>IFERROR(IF(C32="Заполните поле",INDEX(Scores!E:E,MATCH(Form!A32&amp;Form!B32&amp;Form!D32,Scores!D:D,0)),0),0)</f>
        <v>0</v>
      </c>
    </row>
  </sheetData>
  <mergeCells count="15">
    <mergeCell ref="F17:G17"/>
    <mergeCell ref="F18:G18"/>
    <mergeCell ref="F12:G12"/>
    <mergeCell ref="F13:G13"/>
    <mergeCell ref="F15:G15"/>
    <mergeCell ref="F16:G16"/>
    <mergeCell ref="F14:G14"/>
    <mergeCell ref="A11:E11"/>
    <mergeCell ref="A18:E18"/>
    <mergeCell ref="A25:E25"/>
    <mergeCell ref="C2:D2"/>
    <mergeCell ref="C4:D4"/>
    <mergeCell ref="C3:D3"/>
    <mergeCell ref="C5:D7"/>
    <mergeCell ref="B5:B7"/>
  </mergeCells>
  <pageMargins left="0.7" right="0.7" top="0.75" bottom="0.75" header="0.3" footer="0.3"/>
  <headerFooter>
    <oddFooter>&amp;L_x000D_&amp;1#&amp;"Calibri"&amp;8&amp;K404041 BD Restricted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4725898-E6C9-4E77-A6D8-728790B1DE25}">
          <x14:formula1>
            <xm:f>Tech!$A$2:$A$3</xm:f>
          </x14:formula1>
          <xm:sqref>D12</xm:sqref>
        </x14:dataValidation>
        <x14:dataValidation type="list" allowBlank="1" showInputMessage="1" showErrorMessage="1" xr:uid="{2A95FE98-1E2D-4F88-8A1D-EDA8BDC38A3C}">
          <x14:formula1>
            <xm:f>Tech!$C$2:$C$3</xm:f>
          </x14:formula1>
          <xm:sqref>D13 D15:D16 D26:D32 D19:D24</xm:sqref>
        </x14:dataValidation>
        <x14:dataValidation type="list" allowBlank="1" showInputMessage="1" showErrorMessage="1" xr:uid="{C2254AA6-FB42-4B42-9E43-59BD365ABC35}">
          <x14:formula1>
            <xm:f>Tech!$E$2:$E$3</xm:f>
          </x14:formula1>
          <xm:sqref>D14</xm:sqref>
        </x14:dataValidation>
        <x14:dataValidation type="list" allowBlank="1" showInputMessage="1" showErrorMessage="1" xr:uid="{12479275-1340-4D9D-8D04-0D261EBA2B94}">
          <x14:formula1>
            <xm:f>Tech!$G$2:$G$3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C33A-E698-46AA-AD5A-AD1A6AF025B3}">
  <sheetPr codeName="Sheet2"/>
  <dimension ref="A1:L4"/>
  <sheetViews>
    <sheetView workbookViewId="0">
      <selection activeCell="C2" sqref="C2:C3"/>
    </sheetView>
  </sheetViews>
  <sheetFormatPr defaultRowHeight="14.5" x14ac:dyDescent="0.35"/>
  <cols>
    <col min="1" max="1" width="65" customWidth="1"/>
    <col min="3" max="3" width="16" customWidth="1"/>
    <col min="5" max="5" width="35.453125" customWidth="1"/>
    <col min="7" max="7" width="71.453125" customWidth="1"/>
    <col min="9" max="9" width="22.26953125" customWidth="1"/>
    <col min="10" max="10" width="19.1796875" customWidth="1"/>
    <col min="11" max="11" width="78" customWidth="1"/>
  </cols>
  <sheetData>
    <row r="1" spans="1:12" x14ac:dyDescent="0.35">
      <c r="A1" s="2" t="s">
        <v>48</v>
      </c>
      <c r="C1" s="2" t="s">
        <v>49</v>
      </c>
      <c r="E1" s="2" t="s">
        <v>50</v>
      </c>
      <c r="G1" s="2" t="s">
        <v>51</v>
      </c>
      <c r="I1" s="2" t="s">
        <v>52</v>
      </c>
      <c r="J1" s="2" t="s">
        <v>53</v>
      </c>
      <c r="K1" s="2" t="s">
        <v>54</v>
      </c>
      <c r="L1" s="3"/>
    </row>
    <row r="2" spans="1:12" x14ac:dyDescent="0.35">
      <c r="A2" s="1" t="s">
        <v>55</v>
      </c>
      <c r="C2" s="1" t="s">
        <v>34</v>
      </c>
      <c r="E2" s="1" t="s">
        <v>56</v>
      </c>
      <c r="G2" s="1" t="s">
        <v>36</v>
      </c>
      <c r="I2" s="4" t="s">
        <v>5</v>
      </c>
      <c r="J2" s="4" t="s">
        <v>6</v>
      </c>
      <c r="K2" s="4" t="s">
        <v>13</v>
      </c>
      <c r="L2" s="3"/>
    </row>
    <row r="3" spans="1:12" x14ac:dyDescent="0.35">
      <c r="A3" s="1" t="s">
        <v>24</v>
      </c>
      <c r="C3" s="1" t="s">
        <v>32</v>
      </c>
      <c r="E3" s="1" t="s">
        <v>29</v>
      </c>
      <c r="G3" s="1" t="s">
        <v>57</v>
      </c>
      <c r="I3" s="4" t="s">
        <v>58</v>
      </c>
      <c r="J3" s="4" t="s">
        <v>9</v>
      </c>
      <c r="K3" s="4" t="s">
        <v>14</v>
      </c>
      <c r="L3" s="3"/>
    </row>
    <row r="4" spans="1:12" x14ac:dyDescent="0.35">
      <c r="I4" s="4" t="s">
        <v>11</v>
      </c>
      <c r="J4" s="4" t="s">
        <v>12</v>
      </c>
      <c r="K4" s="4" t="s">
        <v>15</v>
      </c>
      <c r="L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451BD-4EA9-4537-BEED-B4CC9F43C239}">
  <sheetPr codeName="Sheet3"/>
  <dimension ref="A1:E39"/>
  <sheetViews>
    <sheetView zoomScale="85" zoomScaleNormal="85" workbookViewId="0">
      <selection activeCell="B38" sqref="B38"/>
    </sheetView>
  </sheetViews>
  <sheetFormatPr defaultColWidth="9" defaultRowHeight="14.5" x14ac:dyDescent="0.35"/>
  <cols>
    <col min="1" max="1" width="9" style="5"/>
    <col min="2" max="2" width="79" style="5" customWidth="1"/>
    <col min="3" max="3" width="25.1796875" style="5" customWidth="1"/>
    <col min="4" max="4" width="78.54296875" style="5" customWidth="1"/>
    <col min="5" max="5" width="9" style="20"/>
    <col min="6" max="16384" width="9" style="5"/>
  </cols>
  <sheetData>
    <row r="1" spans="1:5" x14ac:dyDescent="0.35">
      <c r="A1" s="7" t="s">
        <v>16</v>
      </c>
      <c r="B1" s="7" t="s">
        <v>54</v>
      </c>
      <c r="C1" s="7" t="s">
        <v>59</v>
      </c>
      <c r="D1" s="7" t="s">
        <v>60</v>
      </c>
      <c r="E1" s="17" t="s">
        <v>61</v>
      </c>
    </row>
    <row r="2" spans="1:5" ht="43.5" x14ac:dyDescent="0.35">
      <c r="A2" s="6">
        <v>1.1000000000000001</v>
      </c>
      <c r="B2" s="6" t="s">
        <v>22</v>
      </c>
      <c r="C2" s="6" t="s">
        <v>55</v>
      </c>
      <c r="D2" s="6" t="str">
        <f t="shared" ref="D2:D21" si="0">A2&amp;B2&amp;C2</f>
        <v>1,1Организация, с которой будет заключаться договор на спонсорство является Организацией Здравоохранения или не Организацией Здравооханения в соответствии с определением Кодекса IMEDAОрганизация Здравоохранения</v>
      </c>
      <c r="E2" s="18">
        <v>80</v>
      </c>
    </row>
    <row r="3" spans="1:5" ht="43.5" x14ac:dyDescent="0.35">
      <c r="A3" s="6">
        <v>1.1000000000000001</v>
      </c>
      <c r="B3" s="6" t="s">
        <v>22</v>
      </c>
      <c r="C3" s="6" t="s">
        <v>24</v>
      </c>
      <c r="D3" s="6" t="str">
        <f t="shared" si="0"/>
        <v>1,1Организация, с которой будет заключаться договор на спонсорство является Организацией Здравоохранения или не Организацией Здравооханения в соответствии с определением Кодекса IMEDAНе Организация Здравоохранения</v>
      </c>
      <c r="E3" s="18">
        <v>0</v>
      </c>
    </row>
    <row r="4" spans="1:5" ht="29" x14ac:dyDescent="0.35">
      <c r="A4" s="6">
        <v>2.1</v>
      </c>
      <c r="B4" s="6" t="s">
        <v>26</v>
      </c>
      <c r="C4" s="6" t="s">
        <v>34</v>
      </c>
      <c r="D4" s="6" t="str">
        <f t="shared" si="0"/>
        <v>2,1ОЗ покупает продукцию компании (объявленные и текущие тендеры/планирующиеся тендеры/ проекты, находящиеся в разработке)Да</v>
      </c>
      <c r="E4" s="19">
        <v>450</v>
      </c>
    </row>
    <row r="5" spans="1:5" ht="29" x14ac:dyDescent="0.35">
      <c r="A5" s="6">
        <v>2.1</v>
      </c>
      <c r="B5" s="6" t="s">
        <v>26</v>
      </c>
      <c r="C5" s="6" t="s">
        <v>32</v>
      </c>
      <c r="D5" s="6" t="str">
        <f t="shared" si="0"/>
        <v>2,1ОЗ покупает продукцию компании (объявленные и текущие тендеры/планирующиеся тендеры/ проекты, находящиеся в разработке)Нет</v>
      </c>
      <c r="E5" s="18">
        <v>50</v>
      </c>
    </row>
    <row r="6" spans="1:5" ht="29" x14ac:dyDescent="0.35">
      <c r="A6" s="6">
        <v>2.2000000000000002</v>
      </c>
      <c r="B6" s="6" t="s">
        <v>28</v>
      </c>
      <c r="C6" s="6" t="s">
        <v>56</v>
      </c>
      <c r="D6" s="6" t="str">
        <f t="shared" si="0"/>
        <v>2,2Если это не ОЗ, под какой тип попадает организация, с которой будет заключаться договор на спонсорствоЗаказчик</v>
      </c>
      <c r="E6" s="19" t="s">
        <v>6</v>
      </c>
    </row>
    <row r="7" spans="1:5" ht="29" x14ac:dyDescent="0.35">
      <c r="A7" s="6">
        <v>2.2000000000000002</v>
      </c>
      <c r="B7" s="6" t="s">
        <v>28</v>
      </c>
      <c r="C7" s="6" t="s">
        <v>29</v>
      </c>
      <c r="D7" s="6" t="str">
        <f t="shared" si="0"/>
        <v>2,2Если это не ОЗ, под какой тип попадает организация, с которой будет заключаться договор на спонсорствоКонференц-организатор</v>
      </c>
      <c r="E7" s="18">
        <v>0</v>
      </c>
    </row>
    <row r="8" spans="1:5" ht="29" x14ac:dyDescent="0.35">
      <c r="A8" s="6">
        <v>2.2999999999999998</v>
      </c>
      <c r="B8" s="6" t="s">
        <v>31</v>
      </c>
      <c r="C8" s="6" t="s">
        <v>34</v>
      </c>
      <c r="D8" s="6" t="str">
        <f t="shared" si="0"/>
        <v>2,3Контролируется ли конференц-организатор, с которым будет заключаться договор, Заказчиком или ОЗ - конечным пользователемДа</v>
      </c>
      <c r="E8" s="19">
        <v>450</v>
      </c>
    </row>
    <row r="9" spans="1:5" ht="29" x14ac:dyDescent="0.35">
      <c r="A9" s="6">
        <v>2.2999999999999998</v>
      </c>
      <c r="B9" s="6" t="s">
        <v>31</v>
      </c>
      <c r="C9" s="6" t="s">
        <v>32</v>
      </c>
      <c r="D9" s="6" t="str">
        <f t="shared" si="0"/>
        <v>2,3Контролируется ли конференц-организатор, с которым будет заключаться договор, Заказчиком или ОЗ - конечным пользователемНет</v>
      </c>
      <c r="E9" s="18">
        <v>0</v>
      </c>
    </row>
    <row r="10" spans="1:5" ht="43.5" x14ac:dyDescent="0.35">
      <c r="A10" s="6">
        <v>3.1</v>
      </c>
      <c r="B10" s="6" t="s">
        <v>33</v>
      </c>
      <c r="C10" s="6" t="s">
        <v>34</v>
      </c>
      <c r="D10" s="6" t="str">
        <f t="shared" si="0"/>
        <v>3,1Контролируется ли организация, с которой будет заключаться договор, Специалистом (-ами) Здравоохранения или Публичным (-ными) должностным (-ыми) лицом (-ами)/ государственным (-ыми) служащим (-ими)Да</v>
      </c>
      <c r="E10" s="19">
        <v>200</v>
      </c>
    </row>
    <row r="11" spans="1:5" ht="43.5" x14ac:dyDescent="0.35">
      <c r="A11" s="6">
        <v>3.1</v>
      </c>
      <c r="B11" s="6" t="s">
        <v>33</v>
      </c>
      <c r="C11" s="6" t="s">
        <v>32</v>
      </c>
      <c r="D11" s="6" t="str">
        <f t="shared" si="0"/>
        <v>3,1Контролируется ли организация, с которой будет заключаться договор, Специалистом (-ами) Здравоохранения или Публичным (-ными) должностным (-ыми) лицом (-ами)/ государственным (-ыми) служащим (-ими)Нет</v>
      </c>
      <c r="E11" s="18" t="s">
        <v>62</v>
      </c>
    </row>
    <row r="12" spans="1:5" ht="29" x14ac:dyDescent="0.35">
      <c r="A12" s="6">
        <v>4.0999999999999996</v>
      </c>
      <c r="B12" s="6" t="s">
        <v>35</v>
      </c>
      <c r="C12" s="6" t="s">
        <v>36</v>
      </c>
      <c r="D12" s="6" t="str">
        <f t="shared" si="0"/>
        <v xml:space="preserve">4,1Выберите тип деятельности организации, с которой будет заключаться договор на спонсорствоКоммерческая организация </v>
      </c>
      <c r="E12" s="18">
        <v>80</v>
      </c>
    </row>
    <row r="13" spans="1:5" ht="29" x14ac:dyDescent="0.35">
      <c r="A13" s="6">
        <v>4.0999999999999996</v>
      </c>
      <c r="B13" s="6" t="s">
        <v>35</v>
      </c>
      <c r="C13" s="6" t="s">
        <v>63</v>
      </c>
      <c r="D13" s="6" t="str">
        <f t="shared" si="0"/>
        <v xml:space="preserve">4,1Выберите тип деятельности организации, с которой будет заключаться договор на спонсорствоНекоммерческая организация </v>
      </c>
      <c r="E13" s="18">
        <v>0</v>
      </c>
    </row>
    <row r="14" spans="1:5" ht="43.5" x14ac:dyDescent="0.35">
      <c r="A14" s="6">
        <v>5.0999999999999996</v>
      </c>
      <c r="B14" s="6" t="s">
        <v>67</v>
      </c>
      <c r="C14" s="6" t="s">
        <v>34</v>
      </c>
      <c r="D14" s="6" t="str">
        <f t="shared" si="0"/>
        <v>5,1Специализируется ли Специалист Здравохранения - владелец коммерческой организации,- в медицинской области, совпадающей c темой спонсированного мероприятияДа</v>
      </c>
      <c r="E14" s="18">
        <v>70</v>
      </c>
    </row>
    <row r="15" spans="1:5" ht="43.5" x14ac:dyDescent="0.35">
      <c r="A15" s="6">
        <v>5.0999999999999996</v>
      </c>
      <c r="B15" s="6" t="s">
        <v>67</v>
      </c>
      <c r="C15" s="6" t="s">
        <v>32</v>
      </c>
      <c r="D15" s="6" t="str">
        <f t="shared" si="0"/>
        <v>5,1Специализируется ли Специалист Здравохранения - владелец коммерческой организации,- в медицинской области, совпадающей c темой спонсированного мероприятияНет</v>
      </c>
      <c r="E15" s="18">
        <v>50</v>
      </c>
    </row>
    <row r="16" spans="1:5" ht="29" x14ac:dyDescent="0.35">
      <c r="A16" s="6">
        <v>5.2</v>
      </c>
      <c r="B16" s="6" t="s">
        <v>38</v>
      </c>
      <c r="C16" s="6" t="s">
        <v>34</v>
      </c>
      <c r="D16" s="6" t="str">
        <f t="shared" si="0"/>
        <v>5,2Является ли Специалист Здравоохранения - владелец коммерческой организации,-Главным внештатным специалистом любого уровняДа</v>
      </c>
      <c r="E16" s="18">
        <v>200</v>
      </c>
    </row>
    <row r="17" spans="1:5" ht="29" x14ac:dyDescent="0.35">
      <c r="A17" s="6">
        <v>5.2</v>
      </c>
      <c r="B17" s="6" t="s">
        <v>38</v>
      </c>
      <c r="C17" s="6" t="s">
        <v>32</v>
      </c>
      <c r="D17" s="6" t="str">
        <f t="shared" si="0"/>
        <v>5,2Является ли Специалист Здравоохранения - владелец коммерческой организации,-Главным внештатным специалистом любого уровняНет</v>
      </c>
      <c r="E17" s="18">
        <v>30</v>
      </c>
    </row>
    <row r="18" spans="1:5" ht="43.5" x14ac:dyDescent="0.35">
      <c r="A18" s="6">
        <v>5.3</v>
      </c>
      <c r="B18" s="6" t="s">
        <v>39</v>
      </c>
      <c r="C18" s="6" t="s">
        <v>34</v>
      </c>
      <c r="D18" s="6" t="str">
        <f t="shared" si="0"/>
        <v>5,3Принимает ли Специалист Здравоохранения - владелец коммерческой организации,- решения о закупках ОЗ или является участником коллегиального органа ОЗ, принимающего решения о закупкахДа</v>
      </c>
      <c r="E18" s="18">
        <v>50</v>
      </c>
    </row>
    <row r="19" spans="1:5" ht="43.5" x14ac:dyDescent="0.35">
      <c r="A19" s="6">
        <v>5.3</v>
      </c>
      <c r="B19" s="6" t="s">
        <v>39</v>
      </c>
      <c r="C19" s="6" t="s">
        <v>32</v>
      </c>
      <c r="D19" s="6" t="str">
        <f t="shared" si="0"/>
        <v>5,3Принимает ли Специалист Здравоохранения - владелец коммерческой организации,- решения о закупках ОЗ или является участником коллегиального органа ОЗ, принимающего решения о закупкахНет</v>
      </c>
      <c r="E19" s="18">
        <v>0</v>
      </c>
    </row>
    <row r="20" spans="1:5" ht="43.5" x14ac:dyDescent="0.35">
      <c r="A20" s="6">
        <v>5.4</v>
      </c>
      <c r="B20" s="6" t="s">
        <v>40</v>
      </c>
      <c r="C20" s="6" t="s">
        <v>34</v>
      </c>
      <c r="D20" s="6" t="str">
        <f t="shared" si="0"/>
        <v>5,4Покупает ли ОЗ, где работает Специалист Здравоохранения- владелец коммерческой организации,- продукцию компании (обьявленные тендеры/планирующиеся тендеры/ проекты, находящиеся в разработке)Да</v>
      </c>
      <c r="E20" s="18">
        <v>200</v>
      </c>
    </row>
    <row r="21" spans="1:5" ht="43.5" x14ac:dyDescent="0.35">
      <c r="A21" s="6">
        <v>5.4</v>
      </c>
      <c r="B21" s="6" t="s">
        <v>40</v>
      </c>
      <c r="C21" s="6" t="s">
        <v>32</v>
      </c>
      <c r="D21" s="6" t="str">
        <f t="shared" si="0"/>
        <v>5,4Покупает ли ОЗ, где работает Специалист Здравоохранения- владелец коммерческой организации,- продукцию компании (обьявленные тендеры/планирующиеся тендеры/ проекты, находящиеся в разработке)Нет</v>
      </c>
      <c r="E21" s="18">
        <v>30</v>
      </c>
    </row>
    <row r="22" spans="1:5" ht="58" x14ac:dyDescent="0.35">
      <c r="A22" s="6">
        <v>5.5</v>
      </c>
      <c r="B22" s="6" t="s">
        <v>64</v>
      </c>
      <c r="C22" s="6" t="s">
        <v>34</v>
      </c>
      <c r="D22" s="6" t="str">
        <f>CONCATENATE(A22,B22,C22)</f>
        <v>5,5Планирует ли или может планировать ОЗ, где работает Специалист Здравоохранения - владелец коммерческой организации - закупать продукцию компании? (Объявленных или планируемых тендеров нет, но есть отделение, которое может закупить продукты компании)Да</v>
      </c>
      <c r="E22" s="18">
        <v>100</v>
      </c>
    </row>
    <row r="23" spans="1:5" ht="58" x14ac:dyDescent="0.35">
      <c r="A23" s="6">
        <v>5.5</v>
      </c>
      <c r="B23" s="6" t="s">
        <v>64</v>
      </c>
      <c r="C23" s="6" t="s">
        <v>32</v>
      </c>
      <c r="D23" s="6" t="str">
        <f>CONCATENATE(A23,B23,C23)</f>
        <v>5,5Планирует ли или может планировать ОЗ, где работает Специалист Здравоохранения - владелец коммерческой организации - закупать продукцию компании? (Объявленных или планируемых тендеров нет, но есть отделение, которое может закупить продукты компании)Нет</v>
      </c>
      <c r="E23" s="18">
        <v>0</v>
      </c>
    </row>
    <row r="24" spans="1:5" ht="43.5" x14ac:dyDescent="0.35">
      <c r="A24" s="6">
        <v>5.6</v>
      </c>
      <c r="B24" s="6" t="s">
        <v>41</v>
      </c>
      <c r="C24" s="6" t="s">
        <v>34</v>
      </c>
      <c r="D24" s="6" t="str">
        <f t="shared" ref="D24:D39" si="1">A24&amp;B24&amp;C24</f>
        <v>5,6Сотрудничает ли компания со Специалистом Здравоохранения - владельцем коммерческой организации,-  по предмету оказания услуг научного и образовательного характераДа</v>
      </c>
      <c r="E24" s="18">
        <v>100</v>
      </c>
    </row>
    <row r="25" spans="1:5" ht="43.5" x14ac:dyDescent="0.35">
      <c r="A25" s="6">
        <v>5.6</v>
      </c>
      <c r="B25" s="6" t="s">
        <v>41</v>
      </c>
      <c r="C25" s="6" t="s">
        <v>32</v>
      </c>
      <c r="D25" s="6" t="str">
        <f t="shared" si="1"/>
        <v>5,6Сотрудничает ли компания со Специалистом Здравоохранения - владельцем коммерческой организации,-  по предмету оказания услуг научного и образовательного характераНет</v>
      </c>
      <c r="E25" s="18">
        <v>0</v>
      </c>
    </row>
    <row r="26" spans="1:5" ht="29" x14ac:dyDescent="0.35">
      <c r="A26" s="6">
        <v>6.1</v>
      </c>
      <c r="B26" s="6" t="s">
        <v>71</v>
      </c>
      <c r="C26" s="6" t="s">
        <v>34</v>
      </c>
      <c r="D26" s="6" t="str">
        <f t="shared" si="1"/>
        <v>6,1выберите тип деятельности организации, с которой будет заключаться договор на спонсорствоДа</v>
      </c>
      <c r="E26" s="18">
        <v>50</v>
      </c>
    </row>
    <row r="27" spans="1:5" ht="29" x14ac:dyDescent="0.35">
      <c r="A27" s="6">
        <v>6.1</v>
      </c>
      <c r="B27" s="6" t="s">
        <v>66</v>
      </c>
      <c r="C27" s="6" t="s">
        <v>32</v>
      </c>
      <c r="D27" s="6" t="str">
        <f t="shared" si="1"/>
        <v>6,1Специализируется ли Специалист Здравохранения - член Совета Директоров,- в медицинской области, совпадающей c темой спонсированного мероприятияНет</v>
      </c>
      <c r="E27" s="18">
        <v>30</v>
      </c>
    </row>
    <row r="28" spans="1:5" ht="29" x14ac:dyDescent="0.35">
      <c r="A28" s="6">
        <v>6.2</v>
      </c>
      <c r="B28" s="6" t="s">
        <v>43</v>
      </c>
      <c r="C28" s="6" t="s">
        <v>34</v>
      </c>
      <c r="D28" s="6" t="str">
        <f t="shared" si="1"/>
        <v>6,2Является ли Специалист Здравоохранения - член Совета Директоров,-Главным внештатным специалистом любого уровняДа</v>
      </c>
      <c r="E28" s="18">
        <v>200</v>
      </c>
    </row>
    <row r="29" spans="1:5" ht="29" x14ac:dyDescent="0.35">
      <c r="A29" s="6">
        <v>6.2</v>
      </c>
      <c r="B29" s="6" t="s">
        <v>43</v>
      </c>
      <c r="C29" s="6" t="s">
        <v>32</v>
      </c>
      <c r="D29" s="6" t="str">
        <f t="shared" si="1"/>
        <v>6,2Является ли Специалист Здравоохранения - член Совета Директоров,-Главным внештатным специалистом любого уровняНет</v>
      </c>
      <c r="E29" s="18">
        <v>30</v>
      </c>
    </row>
    <row r="30" spans="1:5" ht="43.5" x14ac:dyDescent="0.35">
      <c r="A30" s="6">
        <v>6.3</v>
      </c>
      <c r="B30" s="6" t="s">
        <v>44</v>
      </c>
      <c r="C30" s="6" t="s">
        <v>34</v>
      </c>
      <c r="D30" s="6" t="str">
        <f t="shared" si="1"/>
        <v>6,3Является ли Специалист Здравоохранения - член Совета Директоров, участником/консультатом каких-либо государственных консультационных советов (органов) по разработке стандартов здравоохраненияДа</v>
      </c>
      <c r="E30" s="18">
        <v>100</v>
      </c>
    </row>
    <row r="31" spans="1:5" ht="43.5" x14ac:dyDescent="0.35">
      <c r="A31" s="6">
        <v>6.3</v>
      </c>
      <c r="B31" s="6" t="s">
        <v>44</v>
      </c>
      <c r="C31" s="6" t="s">
        <v>32</v>
      </c>
      <c r="D31" s="6" t="str">
        <f t="shared" si="1"/>
        <v>6,3Является ли Специалист Здравоохранения - член Совета Директоров, участником/консультатом каких-либо государственных консультационных советов (органов) по разработке стандартов здравоохраненияНет</v>
      </c>
      <c r="E31" s="18">
        <v>0</v>
      </c>
    </row>
    <row r="32" spans="1:5" ht="43.5" x14ac:dyDescent="0.35">
      <c r="A32" s="6">
        <v>6.4</v>
      </c>
      <c r="B32" s="6" t="s">
        <v>45</v>
      </c>
      <c r="C32" s="6" t="s">
        <v>34</v>
      </c>
      <c r="D32" s="6" t="str">
        <f t="shared" si="1"/>
        <v>6,4Принимает ли Специалист Здравоохранения - член Совета Директоров, решения о закупках ОЗ или является ли участником коллегиального органа ОЗ, принимающего решения о закупках в ОЗ, где он(а) работаетДа</v>
      </c>
      <c r="E32" s="18">
        <v>50</v>
      </c>
    </row>
    <row r="33" spans="1:5" ht="43.5" x14ac:dyDescent="0.35">
      <c r="A33" s="6">
        <v>6.4</v>
      </c>
      <c r="B33" s="6" t="s">
        <v>45</v>
      </c>
      <c r="C33" s="6" t="s">
        <v>32</v>
      </c>
      <c r="D33" s="6" t="str">
        <f t="shared" si="1"/>
        <v>6,4Принимает ли Специалист Здравоохранения - член Совета Директоров, решения о закупках ОЗ или является ли участником коллегиального органа ОЗ, принимающего решения о закупках в ОЗ, где он(а) работаетНет</v>
      </c>
      <c r="E33" s="18">
        <v>0</v>
      </c>
    </row>
    <row r="34" spans="1:5" ht="50.25" customHeight="1" x14ac:dyDescent="0.35">
      <c r="A34" s="6">
        <v>6.5</v>
      </c>
      <c r="B34" s="6" t="s">
        <v>46</v>
      </c>
      <c r="C34" s="6" t="s">
        <v>34</v>
      </c>
      <c r="D34" s="6" t="str">
        <f t="shared" si="1"/>
        <v>6,5Покупает ли ОЗ, где работают Специалист Здравоохранения - член Совета Директоров,- продукцию компании (обьявленные тендеры/планирующиеся тендеры/ проекты, находящиеся в разработке)Да</v>
      </c>
      <c r="E34" s="18">
        <v>150</v>
      </c>
    </row>
    <row r="35" spans="1:5" ht="43.5" x14ac:dyDescent="0.35">
      <c r="A35" s="6">
        <v>6.5</v>
      </c>
      <c r="B35" s="6" t="s">
        <v>46</v>
      </c>
      <c r="C35" s="6" t="s">
        <v>32</v>
      </c>
      <c r="D35" s="6" t="str">
        <f t="shared" si="1"/>
        <v>6,5Покупает ли ОЗ, где работают Специалист Здравоохранения - член Совета Директоров,- продукцию компании (обьявленные тендеры/планирующиеся тендеры/ проекты, находящиеся в разработке)Нет</v>
      </c>
      <c r="E35" s="18">
        <v>30</v>
      </c>
    </row>
    <row r="36" spans="1:5" ht="58" x14ac:dyDescent="0.35">
      <c r="A36" s="6">
        <v>6.6</v>
      </c>
      <c r="B36" s="6" t="s">
        <v>64</v>
      </c>
      <c r="C36" s="6" t="s">
        <v>34</v>
      </c>
      <c r="D36" s="6" t="str">
        <f t="shared" si="1"/>
        <v>6,6Планирует ли или может планировать ОЗ, где работает Специалист Здравоохранения - владелец коммерческой организации - закупать продукцию компании? (Объявленных или планируемых тендеров нет, но есть отделение, которое может закупить продукты компании)Да</v>
      </c>
      <c r="E36" s="18">
        <v>50</v>
      </c>
    </row>
    <row r="37" spans="1:5" ht="58" x14ac:dyDescent="0.35">
      <c r="A37" s="6">
        <v>6.6</v>
      </c>
      <c r="B37" s="6" t="s">
        <v>64</v>
      </c>
      <c r="C37" s="6" t="s">
        <v>32</v>
      </c>
      <c r="D37" s="6" t="str">
        <f t="shared" si="1"/>
        <v>6,6Планирует ли или может планировать ОЗ, где работает Специалист Здравоохранения - владелец коммерческой организации - закупать продукцию компании? (Объявленных или планируемых тендеров нет, но есть отделение, которое может закупить продукты компании)Нет</v>
      </c>
      <c r="E37" s="18">
        <v>0</v>
      </c>
    </row>
    <row r="38" spans="1:5" ht="29" x14ac:dyDescent="0.35">
      <c r="A38" s="6">
        <v>6.7</v>
      </c>
      <c r="B38" s="6" t="s">
        <v>47</v>
      </c>
      <c r="C38" s="6" t="s">
        <v>34</v>
      </c>
      <c r="D38" s="6" t="str">
        <f t="shared" si="1"/>
        <v>6,7Сотрудничает ли компания со Специалистом Здравоохранения - членом Совета Директоров,-  по предмету оказания услуг научного и образовательного характераДа</v>
      </c>
      <c r="E38" s="18">
        <v>80</v>
      </c>
    </row>
    <row r="39" spans="1:5" ht="29" x14ac:dyDescent="0.35">
      <c r="A39" s="6">
        <v>6.7</v>
      </c>
      <c r="B39" s="6" t="s">
        <v>47</v>
      </c>
      <c r="C39" s="6" t="s">
        <v>32</v>
      </c>
      <c r="D39" s="6" t="str">
        <f t="shared" si="1"/>
        <v>6,7Сотрудничает ли компания со Специалистом Здравоохранения - членом Совета Директоров,-  по предмету оказания услуг научного и образовательного характераНет</v>
      </c>
      <c r="E39" s="18">
        <v>30</v>
      </c>
    </row>
  </sheetData>
  <autoFilter ref="A1:E39" xr:uid="{E78451BD-4EA9-4537-BEED-B4CC9F43C239}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17139b1-3e59-42e2-b5c9-8eda0153b231}" enabled="1" method="Standard" siteId="{94c3e67c-9e2d-4800-a6b7-635d9788216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Tech</vt:lpstr>
      <vt:lpstr>Scores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Ekaterina Bizhanova</dc:creator>
  <cp:keywords/>
  <dc:description/>
  <cp:lastModifiedBy>Михаил Потапов</cp:lastModifiedBy>
  <cp:revision/>
  <dcterms:created xsi:type="dcterms:W3CDTF">2015-06-05T18:17:20Z</dcterms:created>
  <dcterms:modified xsi:type="dcterms:W3CDTF">2025-02-25T23:34:45Z</dcterms:modified>
  <cp:category/>
  <cp:contentStatus/>
</cp:coreProperties>
</file>